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588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<sst xmlns="http://schemas.openxmlformats.org/spreadsheetml/2006/main" count="1995" uniqueCount="692">
  <si>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</si>
  <si>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</si>
  <si>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</si>
  <si>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</si>
  <si>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</si>
  <si>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</si>
  <si>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</si>
  <si>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</si>
  <si>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</si>
  <si>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</si>
  <si>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</si>
  <si>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</si>
  <si>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</si>
  <si>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</si>
  <si>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</si>
  <si>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</si>
  <si>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</si>
  <si>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</si>
  <si>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</si>
  <si>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</si>
  <si>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</si>
  <si>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</si>
  <si>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</si>
  <si>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</si>
  <si>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</si>
  <si>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</si>
  <si>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</si>
  <si>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</si>
  <si>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</si>
  <si>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</si>
  <si>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</si>
  <si>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</si>
  <si>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</si>
  <si>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</si>
  <si>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</si>
  <si>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</si>
  <si>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</si>
  <si>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</si>
  <si>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</si>
  <si>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</si>
  <si>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</si>
  <si>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</si>
  <si>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</si>
  <si>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</si>
  <si>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</si>
  <si>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</si>
  <si>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</si>
  <si>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</si>
  <si>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</si>
  <si>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</si>
  <si>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</si>
  <si>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</si>
  <si>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</si>
  <si>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</si>
  <si>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</si>
  <si>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</si>
  <si>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</si>
  <si>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</si>
  <si>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</si>
  <si>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</si>
  <si>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</si>
  <si>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</si>
  <si>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</si>
  <si>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</si>
  <si>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</si>
  <si>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</si>
  <si>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</si>
  <si>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</si>
  <si>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</si>
  <si>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</si>
  <si>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</si>
  <si>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</si>
  <si>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</si>
  <si>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</si>
  <si>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</si>
  <si>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</si>
  <si>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</si>
  <si>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</si>
  <si>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</si>
  <si>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</si>
  <si>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</si>
  <si>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</si>
  <si>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</si>
  <si>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</si>
  <si>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</si>
  <si>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</si>
  <si>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</si>
  <si>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</si>
  <si>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</si>
  <si>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</si>
  <si>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</si>
  <si>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</si>
  <si>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</si>
  <si>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</si>
  <si>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</si>
  <si>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</si>
  <si>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</si>
  <si>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</si>
  <si>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</si>
  <si>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</si>
  <si>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</si>
  <si>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</si>
  <si>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</si>
  <si>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</si>
  <si>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</si>
  <si>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</si>
  <si>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</si>
  <si>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</si>
  <si>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</si>
  <si>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</si>
  <si>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</si>
  <si>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</si>
  <si>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</si>
  <si>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</si>
  <si>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</si>
  <si>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</si>
  <si>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</si>
  <si>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</si>
  <si>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</si>
  <si>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</si>
  <si>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</si>
  <si>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</si>
  <si>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</si>
  <si>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</si>
  <si>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</si>
  <si>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</si>
  <si>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</si>
  <si>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</si>
  <si>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</si>
  <si>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</si>
  <si>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</si>
  <si>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</si>
  <si>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</si>
  <si>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</si>
  <si>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</si>
  <si>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</si>
  <si>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</si>
  <si>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</si>
  <si>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</si>
  <si>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</si>
  <si>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</si>
  <si>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</si>
  <si>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</si>
  <si>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</si>
  <si>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</si>
  <si>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</si>
  <si>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</si>
  <si>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</si>
  <si>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</si>
  <si>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</si>
  <si>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</si>
  <si>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</si>
  <si>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</si>
  <si>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</si>
  <si>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</si>
  <si>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</si>
  <si>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</si>
  <si>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</si>
  <si>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</si>
  <si>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</si>
  <si>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</si>
  <si>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</si>
  <si>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</si>
  <si>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</si>
  <si>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</si>
  <si>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</si>
  <si>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</si>
  <si>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</si>
  <si>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</si>
  <si>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</si>
  <si>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</si>
  <si>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</si>
  <si>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</si>
  <si>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</si>
  <si>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</si>
  <si>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</si>
  <si>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</si>
  <si>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</si>
  <si>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</si>
  <si>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</si>
  <si>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</si>
  <si>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</si>
  <si>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</si>
  <si>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</si>
  <si>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</si>
  <si>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</si>
  <si>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</si>
  <si>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</si>
  <si>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</si>
  <si>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</si>
  <si>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</si>
  <si>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</si>
  <si>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</si>
  <si>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</si>
  <si>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</si>
  <si>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</si>
  <si>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</si>
  <si>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</si>
  <si>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</si>
  <si>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</si>
  <si>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</si>
  <si>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</si>
  <si>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</si>
  <si>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</si>
  <si>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</si>
  <si>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</si>
  <si>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</si>
  <si>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</si>
  <si>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</si>
  <si>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</si>
  <si>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</si>
  <si>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</si>
  <si>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</si>
  <si>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</si>
  <si>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</si>
  <si>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</si>
  <si>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</si>
  <si>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</si>
  <si>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</si>
  <si>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</si>
  <si>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</si>
  <si>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</si>
  <si>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</si>
  <si>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</si>
  <si>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</si>
  <si>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</si>
  <si>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</si>
  <si>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</si>
  <si>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</si>
  <si>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</si>
  <si>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</si>
  <si>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</si>
  <si>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</si>
  <si>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</si>
  <si>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</si>
  <si>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</si>
  <si>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</si>
  <si>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</si>
  <si>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</si>
  <si>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</si>
  <si>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</si>
  <si>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</si>
  <si>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</si>
  <si>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</si>
  <si>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</si>
  <si>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</si>
  <si>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</si>
  <si>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</si>
  <si>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</si>
  <si>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</si>
  <si>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</si>
  <si>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</si>
  <si>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</si>
  <si>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</si>
  <si>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</si>
  <si>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</si>
  <si>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</si>
  <si>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</si>
  <si>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</si>
  <si>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</si>
  <si>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</si>
  <si>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</si>
  <si>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</si>
  <si>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</si>
  <si>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</si>
  <si>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</si>
  <si>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</si>
  <si>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</si>
  <si>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</si>
  <si>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</si>
  <si>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</si>
  <si>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</si>
  <si>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</si>
  <si>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</si>
  <si>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</si>
  <si>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</si>
  <si>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</si>
  <si>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</si>
  <si>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</si>
  <si>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</si>
  <si>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</si>
  <si>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</si>
  <si>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</si>
  <si>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</si>
  <si>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</si>
  <si>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</si>
  <si>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</si>
  <si>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</si>
  <si>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</si>
  <si>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</si>
  <si>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</si>
  <si>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</si>
  <si>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</si>
  <si>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</si>
  <si>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</si>
  <si>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</si>
  <si>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</si>
  <si>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</si>
  <si>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</si>
  <si>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</si>
  <si>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</si>
  <si>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</si>
  <si>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</si>
  <si>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</si>
  <si>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</si>
  <si>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</si>
  <si>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</si>
  <si>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</si>
  <si>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</si>
  <si>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</si>
  <si>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</si>
  <si>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</si>
  <si>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</si>
  <si>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</si>
  <si>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</si>
  <si>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</si>
  <si>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</si>
  <si>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</si>
  <si>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</si>
  <si>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</si>
  <si>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</si>
  <si>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</si>
  <si>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</si>
  <si>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</si>
  <si>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</si>
  <si>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</si>
  <si>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</si>
  <si>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</si>
  <si>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</si>
  <si>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</si>
  <si>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</si>
  <si>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</si>
  <si>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</si>
  <si>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</si>
  <si>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</si>
  <si>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</si>
  <si>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</si>
  <si>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</si>
  <si>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</si>
  <si>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</si>
  <si>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</si>
  <si>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</si>
  <si>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</si>
  <si>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</si>
  <si>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</si>
  <si>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</si>
  <si>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</si>
  <si>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</si>
  <si>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</si>
  <si>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</si>
  <si>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</si>
  <si>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</si>
  <si>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</si>
  <si>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</si>
  <si>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</si>
  <si>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</si>
  <si>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</si>
  <si>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</si>
  <si>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</si>
  <si>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</si>
  <si>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</si>
  <si>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</si>
  <si>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</si>
  <si>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</si>
  <si>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</si>
  <si>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</si>
  <si>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</si>
  <si>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</si>
  <si>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</si>
  <si>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</si>
  <si>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</si>
  <si>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</si>
  <si>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</si>
  <si>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</si>
  <si>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</si>
  <si>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</si>
  <si>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</si>
  <si>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</si>
  <si>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</si>
  <si>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</si>
  <si>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</si>
  <si>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</si>
  <si>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</si>
  <si>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</si>
  <si>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</si>
  <si>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</si>
  <si>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</si>
  <si>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</si>
  <si>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</si>
  <si>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</si>
  <si>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</si>
  <si>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</si>
  <si>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</si>
  <si>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</si>
  <si>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</si>
  <si>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</si>
  <si>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</si>
  <si>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</si>
  <si>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</si>
  <si>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</si>
  <si>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</si>
  <si>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</si>
  <si>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</si>
  <si>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</si>
  <si>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</si>
  <si>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</si>
  <si>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</si>
  <si>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</si>
  <si>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</si>
  <si>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</si>
  <si>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</si>
  <si>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</si>
  <si>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</si>
  <si>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</si>
  <si>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</si>
  <si>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</si>
  <si>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</si>
  <si>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</si>
  <si>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</si>
  <si>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</si>
  <si>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</si>
  <si>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</si>
  <si>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</si>
  <si>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</si>
  <si>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</si>
  <si>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</si>
  <si>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</si>
  <si>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</si>
  <si>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</si>
  <si>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</si>
  <si>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</si>
  <si>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</si>
  <si>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</si>
  <si>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</si>
  <si>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</si>
  <si>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</si>
  <si>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</si>
  <si>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</si>
  <si>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</si>
  <si>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</si>
  <si>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</si>
  <si>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</si>
  <si>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</si>
  <si>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</si>
  <si>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</si>
  <si>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</si>
  <si>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</si>
  <si>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</si>
  <si>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</si>
  <si>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</si>
  <si>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</si>
  <si>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</si>
  <si>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</si>
  <si>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</si>
  <si>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</si>
  <si>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</si>
  <si>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</si>
  <si>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</si>
  <si>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</si>
  <si>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</si>
  <si>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</si>
  <si>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</si>
  <si>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</si>
  <si>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</si>
  <si>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</si>
  <si>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</si>
  <si>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</si>
  <si>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</si>
  <si>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</si>
  <si>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</si>
  <si>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</si>
  <si>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</si>
  <si>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</si>
  <si>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</si>
  <si>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</si>
  <si>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</si>
  <si>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</si>
  <si>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</si>
  <si>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</si>
  <si>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</si>
  <si>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</si>
  <si>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</si>
  <si>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</si>
  <si>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</si>
  <si>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</si>
  <si>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</si>
  <si>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</si>
  <si>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</si>
  <si>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</si>
  <si>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</si>
  <si>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</si>
  <si>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</si>
  <si>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</si>
  <si>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</si>
  <si>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</si>
  <si>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</si>
  <si>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</si>
  <si>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</si>
  <si>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</si>
  <si>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</si>
  <si>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</si>
  <si>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</si>
  <si>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</si>
  <si>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</si>
  <si>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</si>
  <si>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</si>
  <si>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</si>
  <si>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</si>
  <si>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</si>
  <si>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</si>
  <si>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</si>
  <si>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</si>
  <si>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</si>
  <si>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</si>
  <si>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</si>
  <si>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</si>
  <si>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</si>
  <si>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</si>
  <si>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</si>
  <si>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</si>
  <si>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</si>
  <si>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</si>
  <si>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</si>
  <si>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</si>
  <si>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</si>
  <si>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</si>
  <si>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</si>
  <si>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</si>
  <si>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</si>
  <si>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</si>
  <si>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</si>
  <si>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</si>
  <si>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</si>
  <si>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</si>
  <si>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</si>
  <si>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</si>
  <si>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</si>
  <si>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</si>
  <si>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</si>
  <si>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</si>
  <si>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</si>
  <si>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</si>
  <si>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</si>
  <si>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</si>
  <si>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</si>
  <si>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</si>
  <si>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</si>
  <si>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</si>
  <si>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</si>
  <si>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</si>
  <si>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</si>
  <si>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</si>
  <si>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</si>
  <si>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</si>
  <si>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</si>
  <si>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</si>
  <si>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</si>
  <si>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</si>
  <si>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</si>
  <si>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</si>
  <si>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</si>
  <si>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</si>
  <si>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</si>
  <si>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</si>
  <si>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</si>
  <si>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</si>
  <si>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</si>
  <si>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</si>
  <si>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</si>
  <si>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</si>
  <si>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</si>
  <si>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</si>
  <si>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</si>
  <si>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</si>
  <si>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</si>
  <si>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</si>
  <si>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</si>
  <si>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</si>
  <si>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</si>
  <si>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</si>
  <si>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</si>
  <si>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</si>
  <si>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</si>
  <si>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</si>
  <si>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</si>
  <si>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</si>
  <si>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</si>
  <si>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</si>
  <si>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</si>
  <si>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</si>
  <si>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</si>
  <si>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</si>
  <si>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</si>
  <si>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</si>
  <si>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</si>
  <si>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</si>
  <si>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</si>
  <si>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</si>
  <si>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</si>
  <si>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</si>
  <si>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</si>
  <si>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</si>
  <si>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</si>
  <si>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</si>
  <si>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</si>
  <si>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</si>
  <si>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</si>
  <si>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</si>
  <si>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</si>
  <si>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</si>
  <si>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</si>
  <si>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</si>
  <si>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</si>
  <si>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</si>
  <si>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</si>
  <si>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</si>
  <si>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</si>
  <si>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</si>
  <si>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</si>
  <si>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</si>
  <si>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</si>
  <si>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</si>
  <si>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</si>
  <si>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</si>
  <si>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</si>
  <si>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</si>
  <si>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</si>
  <si>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</si>
  <si>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</si>
  <si>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</si>
  <si>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</si>
  <si>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</si>
  <si>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</si>
  <si>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</si>
  <si>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</si>
  <si>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</si>
  <si>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</si>
  <si>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</si>
  <si>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</si>
  <si>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</si>
  <si>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</si>
  <si>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</si>
  <si>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</si>
  <si>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</si>
  <si>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</si>
  <si>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</si>
  <si>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</si>
  <si>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</si>
  <si>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</si>
  <si>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</si>
  <si>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</si>
  <si>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</si>
  <si>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</si>
  <si>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</si>
  <si>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</si>
  <si>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</si>
  <si>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</si>
  <si>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</si>
  <si>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</si>
  <si>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</si>
  <si>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</si>
  <si>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</si>
  <si>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</si>
  <si>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</si>
  <si>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</si>
  <si>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</si>
  <si>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</si>
  <si>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</si>
  <si>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</si>
  <si>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</si>
  <si>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</si>
  <si>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</si>
  <si>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</si>
  <si>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</si>
  <si>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</si>
  <si>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</si>
  <si>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</si>
  <si>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</si>
  <si>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</si>
  <si>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</si>
  <si>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</si>
  <si>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</si>
  <si>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</si>
  <si>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</si>
  <si>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</si>
  <si>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</si>
  <si>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http://www.icpd.bg/</t>
  </si>
  <si>
    <t>http://www.x3news.com/</t>
  </si>
  <si>
    <t>ОПТИМА ОДИТ АД</t>
  </si>
  <si>
    <t>+359/29210518</t>
  </si>
  <si>
    <t>office@icpd.bg</t>
  </si>
  <si>
    <t xml:space="preserve">ГР. СОФИЯ, УЛ. „Добруджа“ № 6. 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</si>
</sst>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4">
      <selection activeCell="B19" sqref="B19:B2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45016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45043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44927</v>
      </c>
    </row>
    <row r="10" spans="1:2" ht="15">
      <c r="A10" s="7" t="s">
        <v>2</v>
      </c>
      <c r="B10" s="357">
        <v>45016</v>
      </c>
    </row>
    <row r="11" spans="1:2" ht="15">
      <c r="A11" s="7" t="s">
        <v>668</v>
      </c>
      <c r="B11" s="357">
        <v>45043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623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691</v>
      </c>
    </row>
    <row r="20" spans="1:2" ht="15">
      <c r="A20" s="7" t="s">
        <v>5</v>
      </c>
      <c r="B20" s="356" t="s">
        <v>691</v>
      </c>
    </row>
    <row r="21" spans="1:2" ht="15">
      <c r="A21" s="10" t="s">
        <v>6</v>
      </c>
      <c r="B21" s="358" t="s">
        <v>689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690</v>
      </c>
    </row>
    <row r="24" spans="1:2" ht="15">
      <c r="A24" s="10" t="s">
        <v>612</v>
      </c>
      <c r="B24" s="469" t="s">
        <v>686</v>
      </c>
    </row>
    <row r="25" spans="1:2" ht="15">
      <c r="A25" s="7" t="s">
        <v>615</v>
      </c>
      <c r="B25" s="470" t="s">
        <v>687</v>
      </c>
    </row>
    <row r="26" spans="1:2" ht="15">
      <c r="A26" s="10" t="s">
        <v>661</v>
      </c>
      <c r="B26" s="358" t="s">
        <v>688</v>
      </c>
    </row>
    <row r="27" spans="1:2" ht="15">
      <c r="A27" s="10" t="s">
        <v>662</v>
      </c>
      <c r="B27" s="358"/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67">
      <selection activeCell="E24" sqref="E2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8316</v>
      </c>
      <c r="D12" s="138">
        <v>9290</v>
      </c>
      <c r="E12" s="76" t="s">
        <v>25</v>
      </c>
      <c r="F12" s="80" t="s">
        <v>26</v>
      </c>
      <c r="G12" s="138">
        <v>27766</v>
      </c>
      <c r="H12" s="138">
        <v>27766</v>
      </c>
    </row>
    <row r="13" spans="1:8" ht="1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27766</v>
      </c>
      <c r="H13" s="138">
        <v>27766</v>
      </c>
    </row>
    <row r="14" spans="1:8" ht="1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4916</v>
      </c>
      <c r="D18" s="138">
        <v>11254</v>
      </c>
      <c r="E18" s="272" t="s">
        <v>47</v>
      </c>
      <c r="F18" s="271" t="s">
        <v>48</v>
      </c>
      <c r="G18" s="388">
        <f>G12+G15+G16+G17</f>
        <v>27766</v>
      </c>
      <c r="H18" s="389">
        <f>H12+H15+H16+H17</f>
        <v>27766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13232</v>
      </c>
      <c r="D20" s="377">
        <f>SUM(D12:D19)</f>
        <v>20544</v>
      </c>
      <c r="E20" s="76" t="s">
        <v>54</v>
      </c>
      <c r="F20" s="80" t="s">
        <v>55</v>
      </c>
      <c r="G20" s="138">
        <v>7651</v>
      </c>
      <c r="H20" s="138">
        <v>7651</v>
      </c>
    </row>
    <row r="21" spans="1:8" ht="15.75">
      <c r="A21" s="87" t="s">
        <v>56</v>
      </c>
      <c r="B21" s="83" t="s">
        <v>57</v>
      </c>
      <c r="C21" s="267">
        <v>28908</v>
      </c>
      <c r="D21" s="267">
        <v>28908</v>
      </c>
      <c r="E21" s="76" t="s">
        <v>58</v>
      </c>
      <c r="F21" s="80" t="s">
        <v>59</v>
      </c>
      <c r="G21" s="138">
        <v>9249</v>
      </c>
      <c r="H21" s="138">
        <v>9249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16901</v>
      </c>
      <c r="H26" s="377">
        <f>H20+H21+H22</f>
        <v>16901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-15383</v>
      </c>
      <c r="H28" s="375">
        <f>SUM(H29:H31)</f>
        <v>-15856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f>13974+473</f>
        <v>14447</v>
      </c>
      <c r="H29" s="137">
        <v>13974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-29830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473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-15384</v>
      </c>
      <c r="H34" s="377">
        <f>H28+H32+H33</f>
        <v>-15383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8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29283</v>
      </c>
      <c r="H37" s="379">
        <f>H26+H18+H34</f>
        <v>29284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11735</v>
      </c>
      <c r="H48" s="137">
        <v>11735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11735</v>
      </c>
      <c r="H50" s="375">
        <f>SUM(H44:H49)</f>
        <v>11735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42140</v>
      </c>
      <c r="D56" s="381">
        <f>D20+D21+D22+D28+D33+D46+D52+D54+D55</f>
        <v>49452</v>
      </c>
      <c r="E56" s="87" t="s">
        <v>557</v>
      </c>
      <c r="F56" s="86" t="s">
        <v>172</v>
      </c>
      <c r="G56" s="378">
        <f>G50+G52+G53+G54+G55</f>
        <v>11735</v>
      </c>
      <c r="H56" s="379">
        <f>H50+H52+H53+H54+H55</f>
        <v>11735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8"/>
    </row>
    <row r="60" spans="1:13" ht="1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>
        <v>1316</v>
      </c>
      <c r="H60" s="137">
        <v>7966</v>
      </c>
      <c r="M60" s="85"/>
    </row>
    <row r="61" spans="1:8" ht="1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4489</v>
      </c>
      <c r="H61" s="375">
        <f>SUM(H62:H68)</f>
        <v>3723</v>
      </c>
    </row>
    <row r="62" spans="1:13" ht="1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/>
      <c r="H62" s="138"/>
      <c r="M62" s="85"/>
    </row>
    <row r="63" spans="1:8" ht="1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2605</v>
      </c>
      <c r="H64" s="138">
        <v>2147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f>878+559</f>
        <v>1437</v>
      </c>
      <c r="H65" s="138">
        <v>1437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108</v>
      </c>
      <c r="H66" s="138">
        <v>100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138">
        <v>1</v>
      </c>
    </row>
    <row r="68" spans="1:8" ht="15">
      <c r="A68" s="76" t="s">
        <v>206</v>
      </c>
      <c r="B68" s="78" t="s">
        <v>207</v>
      </c>
      <c r="C68" s="138"/>
      <c r="D68" s="138">
        <v>0</v>
      </c>
      <c r="E68" s="76" t="s">
        <v>212</v>
      </c>
      <c r="F68" s="80" t="s">
        <v>213</v>
      </c>
      <c r="G68" s="138">
        <v>333</v>
      </c>
      <c r="H68" s="138">
        <v>38</v>
      </c>
    </row>
    <row r="69" spans="1:8" ht="15">
      <c r="A69" s="76" t="s">
        <v>210</v>
      </c>
      <c r="B69" s="78" t="s">
        <v>211</v>
      </c>
      <c r="C69" s="138">
        <f>1818+47</f>
        <v>1865</v>
      </c>
      <c r="D69" s="138">
        <v>1865</v>
      </c>
      <c r="E69" s="142" t="s">
        <v>79</v>
      </c>
      <c r="F69" s="80" t="s">
        <v>216</v>
      </c>
      <c r="G69" s="138">
        <f>2071-559</f>
        <v>1512</v>
      </c>
      <c r="H69" s="138">
        <v>1486</v>
      </c>
    </row>
    <row r="70" spans="1:8" ht="15">
      <c r="A70" s="76" t="s">
        <v>214</v>
      </c>
      <c r="B70" s="78" t="s">
        <v>215</v>
      </c>
      <c r="C70" s="138">
        <v>2177</v>
      </c>
      <c r="D70" s="138">
        <v>2664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7317</v>
      </c>
      <c r="H71" s="377">
        <f>H59+H60+H61+H69+H70</f>
        <v>13175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2193-47+5</f>
        <v>2151</v>
      </c>
      <c r="D75" s="138">
        <v>205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6193</v>
      </c>
      <c r="D76" s="377">
        <f>SUM(D68:D75)</f>
        <v>4734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7317</v>
      </c>
      <c r="H79" s="379">
        <f>H71+H73+H75+H77</f>
        <v>13175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2</v>
      </c>
      <c r="D89" s="138">
        <v>8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69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6195</v>
      </c>
      <c r="D94" s="381">
        <f>D65+D76+D85+D92+D93</f>
        <v>4742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48335</v>
      </c>
      <c r="D95" s="383">
        <f>D94+D56</f>
        <v>54194</v>
      </c>
      <c r="E95" s="169" t="s">
        <v>635</v>
      </c>
      <c r="F95" s="280" t="s">
        <v>268</v>
      </c>
      <c r="G95" s="382">
        <f>G37+G40+G56+G79</f>
        <v>48335</v>
      </c>
      <c r="H95" s="383">
        <f>H37+H40+H56+H79</f>
        <v>54194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45043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2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31</v>
      </c>
      <c r="D13" s="256">
        <v>63</v>
      </c>
      <c r="E13" s="135" t="s">
        <v>281</v>
      </c>
      <c r="F13" s="180" t="s">
        <v>282</v>
      </c>
      <c r="G13" s="256">
        <v>8070</v>
      </c>
      <c r="H13" s="256">
        <v>0</v>
      </c>
    </row>
    <row r="14" spans="1:8" ht="1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6"/>
    </row>
    <row r="15" spans="1:8" ht="15">
      <c r="A15" s="135" t="s">
        <v>287</v>
      </c>
      <c r="B15" s="131" t="s">
        <v>288</v>
      </c>
      <c r="C15" s="256">
        <v>11</v>
      </c>
      <c r="D15" s="256">
        <v>10</v>
      </c>
      <c r="E15" s="185" t="s">
        <v>79</v>
      </c>
      <c r="F15" s="180" t="s">
        <v>289</v>
      </c>
      <c r="G15" s="256">
        <v>10</v>
      </c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8080</v>
      </c>
      <c r="H16" s="408">
        <f>SUM(H12:H15)</f>
        <v>0</v>
      </c>
    </row>
    <row r="17" spans="1:8" ht="30.7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f>6980+23+974</f>
        <v>7977</v>
      </c>
      <c r="D19" s="256">
        <f>4+126</f>
        <v>130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8021</v>
      </c>
      <c r="D22" s="408">
        <f>SUM(D12:D18)+D19</f>
        <v>205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60</v>
      </c>
      <c r="D25" s="256">
        <v>160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6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60</v>
      </c>
      <c r="D29" s="408">
        <f>SUM(D25:D28)</f>
        <v>163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8081</v>
      </c>
      <c r="D31" s="414">
        <f>D29+D22</f>
        <v>368</v>
      </c>
      <c r="E31" s="191" t="s">
        <v>548</v>
      </c>
      <c r="F31" s="206" t="s">
        <v>331</v>
      </c>
      <c r="G31" s="193">
        <f>G16+G18+G27</f>
        <v>8080</v>
      </c>
      <c r="H31" s="194">
        <f>H16+H18+H27</f>
        <v>0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</v>
      </c>
      <c r="H33" s="408">
        <f>IF((D31-H31)&gt;0,D31-H31,0)</f>
        <v>368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8081</v>
      </c>
      <c r="D36" s="416">
        <f>D31-D34+D35</f>
        <v>368</v>
      </c>
      <c r="E36" s="202" t="s">
        <v>346</v>
      </c>
      <c r="F36" s="196" t="s">
        <v>347</v>
      </c>
      <c r="G36" s="207">
        <f>G35-G34+G31</f>
        <v>8080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</v>
      </c>
      <c r="H37" s="194">
        <f>IF((D36-H36)&gt;0,D36-H36,0)</f>
        <v>368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</v>
      </c>
      <c r="H42" s="184">
        <f>IF(H37&gt;0,IF(D38+H37&lt;0,0,D38+H37),IF(D37-D38&lt;0,D38-D37,0))</f>
        <v>368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</v>
      </c>
      <c r="H44" s="208">
        <f>IF(D42=0,IF(H42-H43&gt;0,H42-H43+D43,0),IF(D42-D43&lt;0,D43-D42+H43,0))</f>
        <v>368</v>
      </c>
    </row>
    <row r="45" spans="1:8" ht="15.75" thickBot="1">
      <c r="A45" s="210" t="s">
        <v>371</v>
      </c>
      <c r="B45" s="211" t="s">
        <v>372</v>
      </c>
      <c r="C45" s="409">
        <f>C36+C38+C42</f>
        <v>8081</v>
      </c>
      <c r="D45" s="410">
        <f>D36+D38+D42</f>
        <v>368</v>
      </c>
      <c r="E45" s="210" t="s">
        <v>373</v>
      </c>
      <c r="F45" s="212" t="s">
        <v>374</v>
      </c>
      <c r="G45" s="409">
        <f>G42+G36</f>
        <v>8081</v>
      </c>
      <c r="H45" s="410">
        <f>H42+H36</f>
        <v>368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45043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11" sqref="C11:C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/>
      <c r="D11" s="138">
        <v>27</v>
      </c>
      <c r="E11" s="118"/>
      <c r="F11" s="118"/>
    </row>
    <row r="12" spans="1:13" ht="15">
      <c r="A12" s="217" t="s">
        <v>380</v>
      </c>
      <c r="B12" s="119" t="s">
        <v>381</v>
      </c>
      <c r="C12" s="138"/>
      <c r="D12" s="138">
        <v>-155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/>
      <c r="D14" s="138">
        <v>-42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278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8">
        <v>-53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>
        <v>-39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-39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16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</v>
      </c>
      <c r="D45" s="249">
        <v>18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</v>
      </c>
      <c r="D46" s="251">
        <f>D45+D44</f>
        <v>34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34</v>
      </c>
      <c r="D47" s="238">
        <v>34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45043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J18" sqref="J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27766</v>
      </c>
      <c r="D13" s="363">
        <f>'1-Баланс'!H20</f>
        <v>7651</v>
      </c>
      <c r="E13" s="363">
        <f>'1-Баланс'!H21</f>
        <v>9249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14447</v>
      </c>
      <c r="J13" s="363">
        <f>'1-Баланс'!H30+'1-Баланс'!H33</f>
        <v>-29830</v>
      </c>
      <c r="K13" s="364"/>
      <c r="L13" s="363">
        <f>SUM(C13:K13)</f>
        <v>29284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27766</v>
      </c>
      <c r="D17" s="432">
        <f aca="true" t="shared" si="2" ref="D17:M17">D13+D14</f>
        <v>7651</v>
      </c>
      <c r="E17" s="432">
        <f t="shared" si="2"/>
        <v>9249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14447</v>
      </c>
      <c r="J17" s="432">
        <f t="shared" si="2"/>
        <v>-29830</v>
      </c>
      <c r="K17" s="432">
        <f t="shared" si="2"/>
        <v>0</v>
      </c>
      <c r="L17" s="363">
        <f t="shared" si="1"/>
        <v>29284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</v>
      </c>
      <c r="K18" s="364"/>
      <c r="L18" s="363">
        <f t="shared" si="1"/>
        <v>-1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27766</v>
      </c>
      <c r="D31" s="432">
        <f aca="true" t="shared" si="6" ref="D31:M31">D19+D22+D23+D26+D30+D29+D17+D18</f>
        <v>7651</v>
      </c>
      <c r="E31" s="432">
        <f t="shared" si="6"/>
        <v>9249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14447</v>
      </c>
      <c r="J31" s="432">
        <f t="shared" si="6"/>
        <v>-29831</v>
      </c>
      <c r="K31" s="432">
        <f t="shared" si="6"/>
        <v>0</v>
      </c>
      <c r="L31" s="363">
        <f t="shared" si="1"/>
        <v>29283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27766</v>
      </c>
      <c r="D34" s="366">
        <f t="shared" si="7"/>
        <v>7651</v>
      </c>
      <c r="E34" s="366">
        <f t="shared" si="7"/>
        <v>9249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14447</v>
      </c>
      <c r="J34" s="366">
        <f t="shared" si="7"/>
        <v>-29831</v>
      </c>
      <c r="K34" s="366">
        <f t="shared" si="7"/>
        <v>0</v>
      </c>
      <c r="L34" s="430">
        <f t="shared" si="1"/>
        <v>29283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45043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C12" sqref="C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45043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48335</v>
      </c>
      <c r="D6" s="454">
        <f aca="true" t="shared" si="0" ref="D6:D15">C6-E6</f>
        <v>0</v>
      </c>
      <c r="E6" s="453">
        <f>'1-Баланс'!G95</f>
        <v>48335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29283</v>
      </c>
      <c r="D7" s="454">
        <f t="shared" si="0"/>
        <v>1517</v>
      </c>
      <c r="E7" s="453">
        <f>'1-Баланс'!G18</f>
        <v>27766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</v>
      </c>
      <c r="D8" s="454">
        <f t="shared" si="0"/>
        <v>0</v>
      </c>
      <c r="E8" s="453">
        <f>ABS('2-Отчет за доходите'!C44)-ABS('2-Отчет за доходите'!G44)</f>
        <v>-1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8</v>
      </c>
      <c r="D9" s="454">
        <f t="shared" si="0"/>
        <v>-10</v>
      </c>
      <c r="E9" s="453">
        <f>'3-Отчет за паричния поток'!C45</f>
        <v>18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</v>
      </c>
      <c r="D10" s="454">
        <f t="shared" si="0"/>
        <v>-16</v>
      </c>
      <c r="E10" s="453">
        <f>'3-Отчет за паричния поток'!C46</f>
        <v>18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29283</v>
      </c>
      <c r="D11" s="454">
        <f t="shared" si="0"/>
        <v>0</v>
      </c>
      <c r="E11" s="453">
        <f>'4-Отчет за собствения капитал'!L34</f>
        <v>29283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-0.00012376237623762376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-3.41495065396305E-05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-5.248792777661138E-05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-2.0688941760628942E-05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0.9998762529389927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0.8466584665846658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0.8466584665846658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0.00027333606669400026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0.00027333606669400026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0.19174181300427148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0.16716664942588186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0.28609390999073575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0.6506163985930403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0.3941657184235026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60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0.00204897039237783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0.007425742574257425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317.53333333333336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8316</v>
      </c>
    </row>
    <row r="4" spans="1:8" ht="1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4916</v>
      </c>
    </row>
    <row r="10" spans="1:8" ht="1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13232</v>
      </c>
    </row>
    <row r="12" spans="1:8" ht="1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28908</v>
      </c>
    </row>
    <row r="13" spans="1:8" ht="1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42140</v>
      </c>
    </row>
    <row r="42" spans="1:8" ht="1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1865</v>
      </c>
    </row>
    <row r="51" spans="1:8" ht="1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2177</v>
      </c>
    </row>
    <row r="52" spans="1:8" ht="1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2151</v>
      </c>
    </row>
    <row r="57" spans="1:8" ht="1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6193</v>
      </c>
    </row>
    <row r="58" spans="1:8" ht="1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6195</v>
      </c>
    </row>
    <row r="72" spans="1:8" ht="1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48335</v>
      </c>
    </row>
    <row r="73" spans="1:8" ht="1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27766</v>
      </c>
    </row>
    <row r="74" spans="1:8" ht="1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27766</v>
      </c>
    </row>
    <row r="75" spans="1:8" ht="1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27766</v>
      </c>
    </row>
    <row r="80" spans="1:8" ht="1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9249</v>
      </c>
    </row>
    <row r="82" spans="1:8" ht="1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16901</v>
      </c>
    </row>
    <row r="87" spans="1:8" ht="1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-15383</v>
      </c>
    </row>
    <row r="88" spans="1:8" ht="1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14447</v>
      </c>
    </row>
    <row r="89" spans="1:8" ht="1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</v>
      </c>
    </row>
    <row r="93" spans="1:8" ht="1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-15384</v>
      </c>
    </row>
    <row r="94" spans="1:8" ht="1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29283</v>
      </c>
    </row>
    <row r="95" spans="1:8" ht="1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11735</v>
      </c>
    </row>
    <row r="101" spans="1:8" ht="1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11735</v>
      </c>
    </row>
    <row r="103" spans="1:8" ht="1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11735</v>
      </c>
    </row>
    <row r="108" spans="1:8" ht="1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1316</v>
      </c>
    </row>
    <row r="110" spans="1:8" ht="1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4489</v>
      </c>
    </row>
    <row r="111" spans="1:8" ht="1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2605</v>
      </c>
    </row>
    <row r="114" spans="1:8" ht="1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1437</v>
      </c>
    </row>
    <row r="115" spans="1:8" ht="1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108</v>
      </c>
    </row>
    <row r="116" spans="1:8" ht="1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333</v>
      </c>
    </row>
    <row r="118" spans="1:8" ht="1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1512</v>
      </c>
    </row>
    <row r="119" spans="1:8" ht="1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7317</v>
      </c>
    </row>
    <row r="121" spans="1:8" ht="1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7317</v>
      </c>
    </row>
    <row r="125" spans="1:8" ht="1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48335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31</v>
      </c>
    </row>
    <row r="129" spans="1:8" ht="1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</v>
      </c>
    </row>
    <row r="131" spans="1:8" ht="1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7977</v>
      </c>
    </row>
    <row r="135" spans="1:8" ht="1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8021</v>
      </c>
    </row>
    <row r="138" spans="1:8" ht="1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60</v>
      </c>
    </row>
    <row r="139" spans="1:8" ht="1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60</v>
      </c>
    </row>
    <row r="143" spans="1:8" ht="1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8081</v>
      </c>
    </row>
    <row r="144" spans="1:8" ht="1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8081</v>
      </c>
    </row>
    <row r="148" spans="1:8" ht="1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8081</v>
      </c>
    </row>
    <row r="157" spans="1:8" ht="1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8070</v>
      </c>
    </row>
    <row r="159" spans="1:8" ht="1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</v>
      </c>
    </row>
    <row r="161" spans="1:8" ht="1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8080</v>
      </c>
    </row>
    <row r="162" spans="1:8" ht="1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8080</v>
      </c>
    </row>
    <row r="171" spans="1:8" ht="1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</v>
      </c>
    </row>
    <row r="172" spans="1:8" ht="1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8080</v>
      </c>
    </row>
    <row r="175" spans="1:8" ht="1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</v>
      </c>
    </row>
    <row r="176" spans="1:8" ht="1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</v>
      </c>
    </row>
    <row r="177" spans="1:8" ht="1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</v>
      </c>
    </row>
    <row r="179" spans="1:8" ht="1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8081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</v>
      </c>
    </row>
    <row r="214" spans="1:8" ht="1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</v>
      </c>
    </row>
    <row r="215" spans="1:8" ht="1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34</v>
      </c>
    </row>
    <row r="216" spans="1:8" ht="1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27766</v>
      </c>
    </row>
    <row r="219" spans="1:8" ht="1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27766</v>
      </c>
    </row>
    <row r="223" spans="1:8" ht="1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27766</v>
      </c>
    </row>
    <row r="237" spans="1:8" ht="1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27766</v>
      </c>
    </row>
    <row r="240" spans="1:8" ht="1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9249</v>
      </c>
    </row>
    <row r="263" spans="1:8" ht="1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9249</v>
      </c>
    </row>
    <row r="267" spans="1:8" ht="1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9249</v>
      </c>
    </row>
    <row r="281" spans="1:8" ht="1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9249</v>
      </c>
    </row>
    <row r="284" spans="1:8" ht="1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14447</v>
      </c>
    </row>
    <row r="351" spans="1:8" ht="1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14447</v>
      </c>
    </row>
    <row r="355" spans="1:8" ht="1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14447</v>
      </c>
    </row>
    <row r="369" spans="1:8" ht="1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14447</v>
      </c>
    </row>
    <row r="372" spans="1:8" ht="1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</v>
      </c>
    </row>
    <row r="378" spans="1:8" ht="1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-29831</v>
      </c>
    </row>
    <row r="391" spans="1:8" ht="1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-29831</v>
      </c>
    </row>
    <row r="394" spans="1:8" ht="1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29284</v>
      </c>
    </row>
    <row r="417" spans="1:8" ht="1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29284</v>
      </c>
    </row>
    <row r="421" spans="1:8" ht="1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</v>
      </c>
    </row>
    <row r="422" spans="1:8" ht="1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29283</v>
      </c>
    </row>
    <row r="435" spans="1:8" ht="1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29283</v>
      </c>
    </row>
    <row r="438" spans="1:8" ht="1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Hristina Hristova</cp:lastModifiedBy>
  <cp:lastPrinted>2021-04-28T11:38:30Z</cp:lastPrinted>
  <dcterms:created xsi:type="dcterms:W3CDTF">2006-09-16T00:00:00Z</dcterms:created>
  <dcterms:modified xsi:type="dcterms:W3CDTF">2023-05-02T09:26:08Z</dcterms:modified>
  <cp:category/>
  <cp:version/>
  <cp:contentType/>
  <cp:contentStatus/>
</cp:coreProperties>
</file>